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1">'Раздел 1.'!$A$1:$I$32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<sst xmlns="http://schemas.openxmlformats.org/spreadsheetml/2006/main" count="800" uniqueCount="449">
  <si>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</si>
  <si>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</si>
  <si>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</si>
  <si>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</si>
  <si>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</si>
  <si>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</si>
  <si>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</si>
  <si>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</si>
  <si>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</si>
  <si>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</si>
  <si>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</si>
  <si>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</si>
  <si>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</si>
  <si>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</si>
  <si>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</si>
  <si>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</si>
  <si>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</si>
  <si>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</si>
  <si>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</si>
  <si>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</si>
  <si>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</si>
  <si>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</si>
  <si>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</si>
  <si>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</si>
  <si>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</si>
  <si>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</si>
  <si>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</si>
  <si>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</si>
  <si>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</si>
  <si>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</si>
  <si>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</si>
  <si>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</si>
  <si>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</si>
  <si>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</si>
  <si>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</si>
  <si>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</si>
  <si>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</si>
  <si>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</si>
  <si>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</si>
  <si>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</si>
  <si>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</si>
  <si>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</si>
  <si>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</si>
  <si>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</si>
  <si>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</si>
  <si>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</si>
  <si>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</si>
  <si>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</si>
  <si>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</si>
  <si>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</si>
  <si>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</si>
  <si>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</si>
  <si>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</si>
  <si>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</si>
  <si>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</si>
  <si>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</si>
  <si>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</si>
  <si>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</si>
  <si>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</si>
  <si>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</si>
  <si>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</si>
  <si>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</si>
  <si>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</si>
  <si>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</si>
  <si>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</si>
  <si>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</si>
  <si>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</si>
  <si>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</si>
  <si>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</si>
  <si>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</si>
  <si>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</si>
  <si>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</si>
  <si>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</si>
  <si>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</si>
  <si>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</si>
  <si>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</si>
  <si>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</si>
  <si>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</si>
  <si>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</si>
  <si>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</si>
  <si>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</si>
  <si>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</si>
  <si>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</si>
  <si>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</si>
  <si>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</si>
  <si>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</si>
  <si>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</si>
  <si>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</si>
  <si>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</si>
  <si>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</si>
  <si>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</si>
  <si>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</si>
  <si>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</si>
  <si>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</si>
  <si>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</si>
  <si>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</si>
  <si>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</si>
  <si>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</si>
  <si>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</si>
  <si>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</si>
  <si>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</si>
  <si>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</si>
  <si>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</si>
  <si>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</si>
  <si>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</si>
  <si>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</si>
  <si>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</si>
  <si>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</si>
  <si>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</si>
  <si>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</si>
  <si>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</si>
  <si>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</si>
  <si>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</si>
  <si>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</si>
  <si>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</si>
  <si>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</si>
  <si>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</si>
  <si>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</si>
  <si>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</si>
  <si>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</si>
  <si>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</si>
  <si>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</si>
  <si>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</si>
  <si>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</si>
  <si>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</si>
  <si>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</si>
  <si>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</si>
  <si>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</si>
  <si>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</si>
  <si>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</si>
  <si>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</si>
  <si>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</si>
  <si>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</si>
  <si>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</si>
  <si>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</si>
  <si>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</si>
  <si>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</si>
  <si>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</si>
  <si>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</si>
  <si>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</si>
  <si>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</si>
  <si>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</si>
  <si>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</si>
  <si>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</si>
  <si>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</si>
  <si>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</si>
  <si>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</si>
  <si>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</si>
  <si>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</si>
  <si>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</si>
  <si>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</si>
  <si>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</si>
  <si>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</si>
  <si>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</si>
  <si>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</si>
  <si>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</si>
  <si>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</si>
  <si>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</si>
  <si>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</si>
  <si>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</si>
  <si>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</si>
  <si>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</si>
  <si>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</si>
  <si>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</si>
  <si>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</si>
  <si>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</si>
  <si>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</si>
  <si>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</si>
  <si>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</si>
  <si>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</si>
  <si>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</si>
  <si>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</si>
  <si>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</si>
  <si>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</si>
  <si>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</si>
  <si>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</si>
  <si>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</si>
  <si>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</si>
  <si>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</si>
  <si>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</si>
  <si>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</si>
  <si>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</si>
  <si>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</si>
  <si>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</si>
  <si>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</si>
  <si>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</si>
  <si>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</si>
  <si>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</si>
  <si>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</si>
  <si>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</si>
  <si>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</si>
  <si>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</si>
  <si>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</si>
  <si>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</si>
  <si>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</si>
  <si>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</si>
  <si>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</si>
  <si>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</si>
  <si>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</si>
  <si>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</si>
  <si>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</si>
  <si>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</si>
  <si>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</si>
  <si>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</si>
  <si>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</si>
  <si>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</si>
  <si>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</si>
  <si>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</si>
  <si>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</si>
  <si>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</si>
  <si>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</si>
  <si>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</si>
  <si>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</si>
  <si>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</si>
  <si>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</si>
  <si>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</si>
  <si>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</si>
  <si>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</si>
  <si>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</si>
  <si>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</si>
  <si>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</si>
  <si>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</si>
  <si>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</si>
  <si>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</si>
  <si>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</si>
  <si>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</si>
  <si>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</si>
  <si>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</si>
  <si>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</si>
  <si>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</si>
  <si>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</si>
  <si>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</si>
  <si>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</si>
  <si>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</si>
  <si>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</si>
  <si>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</si>
  <si>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</si>
  <si>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</si>
  <si>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</si>
  <si>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</si>
  <si>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</si>
  <si>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</si>
  <si>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</si>
  <si>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</si>
  <si>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</si>
  <si>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</si>
  <si>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</si>
  <si>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</si>
  <si>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</si>
  <si>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</si>
  <si>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</si>
  <si>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</si>
  <si>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</si>
  <si>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</si>
  <si>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</si>
  <si>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</si>
  <si>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</si>
  <si>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</si>
  <si>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</si>
  <si>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</si>
  <si>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</si>
  <si>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</si>
  <si>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</si>
  <si>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</si>
  <si>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</si>
  <si>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</si>
  <si>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</si>
  <si>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</si>
  <si>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</si>
  <si>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</si>
  <si>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</si>
  <si>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</si>
  <si>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</si>
  <si>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</si>
  <si>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</si>
  <si>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</si>
  <si>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</si>
  <si>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</si>
  <si>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</si>
  <si>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</si>
  <si>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</si>
  <si>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</si>
  <si>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</si>
  <si>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</si>
  <si>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</si>
  <si>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</si>
  <si>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</si>
  <si>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</si>
  <si>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</si>
  <si>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</si>
  <si>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</si>
  <si>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</si>
  <si>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</si>
  <si>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</si>
  <si>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</si>
  <si>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</si>
  <si>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</si>
  <si>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</si>
  <si>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</si>
  <si>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</si>
  <si>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</si>
  <si>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</si>
  <si>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</si>
  <si>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</si>
  <si>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</si>
  <si>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</si>
  <si>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</si>
  <si>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</si>
  <si>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</si>
  <si>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</si>
  <si>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</si>
  <si>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</si>
  <si>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</si>
  <si>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</si>
  <si>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</si>
  <si>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</si>
  <si>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</si>
  <si>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</si>
  <si>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</si>
  <si>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</si>
  <si>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</si>
  <si>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</si>
  <si>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</si>
  <si>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</si>
  <si>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</si>
  <si>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</si>
  <si>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</si>
  <si>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</si>
  <si>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</si>
  <si>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</si>
  <si>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</si>
  <si>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</si>
  <si>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</si>
  <si>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</si>
  <si>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</si>
  <si>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</si>
  <si>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</si>
  <si>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</si>
  <si>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</si>
  <si>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</si>
  <si>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</si>
  <si>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</si>
  <si>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</si>
  <si>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</si>
  <si>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</si>
  <si>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</si>
  <si>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</si>
  <si>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</si>
  <si>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</si>
  <si>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</si>
  <si>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</si>
  <si>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</si>
  <si>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</si>
  <si>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</si>
  <si>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</si>
  <si>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</si>
  <si>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</si>
  <si>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</si>
  <si>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</si>
  <si>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</si>
  <si>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</si>
  <si>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</si>
  <si>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</si>
  <si>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</si>
  <si>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</si>
  <si>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</si>
  <si>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</si>
  <si>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</si>
  <si>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</si>
  <si>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</si>
  <si>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</si>
  <si>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</si>
  <si>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</si>
  <si>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</si>
  <si>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</si>
  <si>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</si>
  <si>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</si>
  <si>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</si>
  <si>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</si>
  <si>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</si>
  <si>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</si>
  <si>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</si>
  <si>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</si>
  <si>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</si>
  <si>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</si>
  <si>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</si>
  <si>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</si>
  <si>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</si>
  <si>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</si>
  <si>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</si>
  <si>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</si>
  <si>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</si>
  <si>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</si>
  <si>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</si>
  <si>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</si>
  <si>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</si>
  <si>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</si>
  <si>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</si>
  <si>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</si>
  <si>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</si>
  <si>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</si>
  <si>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</si>
  <si>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</si>
  <si>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</si>
  <si>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</si>
  <si>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</si>
  <si>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</si>
  <si>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</si>
  <si>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</si>
  <si>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</si>
  <si>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</si>
  <si>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</si>
  <si>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</si>
  <si>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</si>
  <si>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</si>
  <si>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</si>
  <si>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</si>
  <si>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</si>
  <si>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</si>
  <si>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</si>
  <si>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</si>
  <si>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</si>
  <si>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</si>
  <si>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</si>
  <si>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</si>
  <si>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</si>
  <si>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</si>
  <si>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</si>
  <si>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</si>
  <si>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</si>
  <si>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</si>
  <si>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</si>
  <si>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</si>
  <si>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</si>
  <si>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</si>
  <si>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</si>
  <si>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</si>
  <si>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</si>
  <si>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</si>
  <si>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</si>
  <si>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</si>
  <si>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</si>
  <si>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</si>
  <si>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</si>
  <si>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Администрация муниципального района "Усть-Цилемский" Республики Коми</t>
  </si>
  <si>
    <t>2023</t>
  </si>
  <si>
    <t>Согласовано: начальник финансового управления администрации МР "Усть-Цилемский"</t>
  </si>
  <si>
    <t>Кислякова Анна Викторовна</t>
  </si>
  <si>
    <t>за январь - декабрь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</si>
</sst>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176" fontId="3" fillId="35" borderId="3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3" fontId="2" fillId="0" borderId="0" xfId="0" applyNumberFormat="1" applyFont="1" applyFill="1" applyAlignment="1">
      <alignment vertical="center"/>
    </xf>
    <xf numFmtId="176" fontId="2" fillId="0" borderId="3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/>
    </xf>
    <xf numFmtId="4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0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80" t="s">
        <v>0</v>
      </c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</row>
    <row r="2" ht="7.5" customHeight="1"/>
    <row r="3" spans="20:138" ht="15" customHeight="1">
      <c r="T3" s="181" t="s">
        <v>1</v>
      </c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</row>
    <row r="4" ht="12.75" customHeight="1"/>
    <row r="5" spans="15:143" ht="54" customHeight="1">
      <c r="O5" s="2"/>
      <c r="P5" s="182" t="s">
        <v>2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3"/>
    </row>
    <row r="6" ht="12.75" customHeight="1"/>
    <row r="7" spans="20:138" ht="15" customHeight="1">
      <c r="T7" s="181" t="s">
        <v>3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83" t="s">
        <v>4</v>
      </c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448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84"/>
      <c r="CK10" s="184"/>
      <c r="CL10" s="184"/>
      <c r="CM10" s="185" t="s">
        <v>445</v>
      </c>
      <c r="CN10" s="185"/>
      <c r="CO10" s="185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86" t="s">
        <v>6</v>
      </c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7" t="s">
        <v>7</v>
      </c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</row>
    <row r="14" spans="1:149" ht="15" customHeight="1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 t="s">
        <v>9</v>
      </c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R14" s="15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</row>
    <row r="15" spans="1:155" ht="13.5" customHeight="1">
      <c r="A15" s="16"/>
      <c r="B15" s="189" t="s">
        <v>10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90" t="s">
        <v>11</v>
      </c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P15" s="191" t="s">
        <v>12</v>
      </c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</row>
    <row r="16" spans="1:155" ht="12" customHeight="1">
      <c r="A16" s="16"/>
      <c r="B16" s="18"/>
      <c r="C16" s="18"/>
      <c r="D16" s="192" t="s">
        <v>13</v>
      </c>
      <c r="E16" s="192"/>
      <c r="F16" s="193" t="s">
        <v>14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4" t="s">
        <v>15</v>
      </c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</row>
    <row r="17" spans="1:155" ht="12" customHeight="1">
      <c r="A17" s="16"/>
      <c r="B17" s="19"/>
      <c r="C17" s="19"/>
      <c r="D17" s="19"/>
      <c r="E17" s="19"/>
      <c r="F17" s="195" t="s">
        <v>16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4" t="s">
        <v>17</v>
      </c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6" t="s">
        <v>18</v>
      </c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</row>
    <row r="19" spans="1:155" ht="12" customHeight="1">
      <c r="A19" s="16"/>
      <c r="B19" s="195" t="s">
        <v>19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4" t="s">
        <v>20</v>
      </c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Q19" s="23"/>
      <c r="DR19" s="17"/>
      <c r="DS19" s="17"/>
      <c r="DT19" s="17"/>
      <c r="DU19" s="17"/>
      <c r="DV19" s="197" t="s">
        <v>21</v>
      </c>
      <c r="DW19" s="197"/>
      <c r="DX19" s="197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9" t="s">
        <v>22</v>
      </c>
      <c r="EL19" s="199"/>
      <c r="EM19" s="199"/>
      <c r="EN19" s="199"/>
      <c r="EO19" s="198"/>
      <c r="EP19" s="198"/>
      <c r="EQ19" s="198"/>
      <c r="ER19" s="198"/>
      <c r="ES19" s="198"/>
      <c r="EV19" s="17"/>
      <c r="EW19" s="17"/>
      <c r="EX19" s="17"/>
      <c r="EY19" s="17"/>
    </row>
    <row r="20" spans="1:155" ht="12" customHeight="1">
      <c r="A20" s="16"/>
      <c r="B20" s="195" t="s">
        <v>23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4" t="s">
        <v>15</v>
      </c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Q20" s="23"/>
      <c r="DR20" s="23"/>
      <c r="DS20" s="23"/>
      <c r="DT20" s="23"/>
      <c r="DU20" s="23"/>
      <c r="DV20" s="197" t="s">
        <v>21</v>
      </c>
      <c r="DW20" s="197"/>
      <c r="DX20" s="197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199" t="s">
        <v>22</v>
      </c>
      <c r="EL20" s="199"/>
      <c r="EM20" s="199"/>
      <c r="EN20" s="199"/>
      <c r="EO20" s="200"/>
      <c r="EP20" s="200"/>
      <c r="EQ20" s="200"/>
      <c r="ER20" s="200"/>
      <c r="ES20" s="200"/>
      <c r="EW20" s="23"/>
      <c r="EX20" s="23"/>
      <c r="EY20" s="23"/>
    </row>
    <row r="21" spans="1:155" ht="8.25" customHeight="1">
      <c r="A21" s="16"/>
      <c r="B21" s="24"/>
      <c r="C21" s="24"/>
      <c r="D21" s="192" t="s">
        <v>13</v>
      </c>
      <c r="E21" s="192"/>
      <c r="F21" s="193" t="s">
        <v>24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201" t="s">
        <v>25</v>
      </c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2"/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Q22" s="23"/>
      <c r="DR22" s="23"/>
      <c r="DS22" s="23"/>
      <c r="DT22" s="23"/>
      <c r="DU22" s="202" t="s">
        <v>26</v>
      </c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03" t="s">
        <v>18</v>
      </c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Q23" s="23"/>
      <c r="DR23" s="23"/>
      <c r="DS23" s="23"/>
      <c r="DT23" s="23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W23" s="23"/>
      <c r="EX23" s="23"/>
      <c r="EY23" s="23"/>
    </row>
    <row r="24" ht="24" customHeight="1"/>
    <row r="25" spans="1:256" s="30" customFormat="1" ht="14.25" customHeight="1">
      <c r="A25" s="29"/>
      <c r="B25" s="204" t="s">
        <v>27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5" t="s">
        <v>444</v>
      </c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4" t="s">
        <v>28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35"/>
      <c r="T27" s="207" t="s">
        <v>439</v>
      </c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8" t="s">
        <v>29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2" t="s">
        <v>30</v>
      </c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 t="s">
        <v>31</v>
      </c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</row>
    <row r="31" spans="1:256" s="40" customFormat="1" ht="12.75">
      <c r="A31" s="211">
        <v>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>
        <v>2</v>
      </c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>
        <v>3</v>
      </c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>
        <v>4</v>
      </c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13" t="s">
        <v>32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4" t="s">
        <v>440</v>
      </c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A11" sqref="A11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2" t="s">
        <v>442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441</v>
      </c>
      <c r="D3" s="126"/>
      <c r="E3" s="243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443</v>
      </c>
      <c r="D5" s="128"/>
      <c r="E5" s="169">
        <v>45308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40" t="s">
        <v>427</v>
      </c>
      <c r="C6" s="240"/>
      <c r="D6" s="240"/>
      <c r="E6" s="136" t="s">
        <v>428</v>
      </c>
      <c r="F6" s="241" t="s">
        <v>428</v>
      </c>
      <c r="G6" s="241"/>
      <c r="H6" s="135"/>
      <c r="I6" s="135"/>
      <c r="J6" s="135"/>
      <c r="K6" s="135"/>
    </row>
    <row r="7" spans="1:7" ht="24.75" customHeight="1">
      <c r="A7" s="132" t="s">
        <v>446</v>
      </c>
      <c r="E7" s="175" t="s">
        <v>447</v>
      </c>
      <c r="G7" s="131"/>
    </row>
    <row r="8" spans="5:7" ht="18.75" customHeight="1">
      <c r="E8" s="176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K25" sqref="K25"/>
    </sheetView>
  </sheetViews>
  <sheetFormatPr defaultColWidth="11.625" defaultRowHeight="12.75"/>
  <cols>
    <col min="1" max="1" width="40.625" style="89" customWidth="1"/>
    <col min="2" max="8" width="11.625" style="89" customWidth="1"/>
    <col min="9" max="9" width="11.625" style="89" hidden="1" customWidth="1"/>
    <col min="10" max="16384" width="11.625" style="89" customWidth="1"/>
  </cols>
  <sheetData>
    <row r="1" spans="1:8" ht="14.25" customHeight="1">
      <c r="A1" s="215" t="s">
        <v>33</v>
      </c>
      <c r="B1" s="215"/>
      <c r="C1" s="215"/>
      <c r="D1" s="215"/>
      <c r="E1" s="215"/>
      <c r="F1" s="215"/>
      <c r="G1" s="215"/>
      <c r="H1" s="215"/>
    </row>
    <row r="2" spans="1:8" ht="12.75">
      <c r="A2" s="215"/>
      <c r="B2" s="215"/>
      <c r="C2" s="215"/>
      <c r="D2" s="215"/>
      <c r="E2" s="215"/>
      <c r="F2" s="215"/>
      <c r="G2" s="215"/>
      <c r="H2" s="215"/>
    </row>
    <row r="3" spans="1:8" ht="22.5" customHeight="1">
      <c r="A3" s="215"/>
      <c r="B3" s="215"/>
      <c r="C3" s="215"/>
      <c r="D3" s="215"/>
      <c r="E3" s="215"/>
      <c r="F3" s="215"/>
      <c r="G3" s="215"/>
      <c r="H3" s="215"/>
    </row>
    <row r="5" spans="4:8" ht="12.75">
      <c r="D5" s="216" t="s">
        <v>34</v>
      </c>
      <c r="E5" s="216"/>
      <c r="F5" s="216"/>
      <c r="G5" s="216"/>
      <c r="H5" s="216"/>
    </row>
    <row r="6" spans="1:8" ht="27" customHeight="1">
      <c r="A6" s="217" t="s">
        <v>35</v>
      </c>
      <c r="B6" s="217" t="s">
        <v>36</v>
      </c>
      <c r="C6" s="217" t="s">
        <v>37</v>
      </c>
      <c r="D6" s="217"/>
      <c r="E6" s="217"/>
      <c r="F6" s="217" t="s">
        <v>38</v>
      </c>
      <c r="G6" s="217"/>
      <c r="H6" s="217"/>
    </row>
    <row r="7" spans="1:8" ht="51">
      <c r="A7" s="217"/>
      <c r="B7" s="217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44858.38004</v>
      </c>
      <c r="F9" s="140">
        <f t="shared" si="0"/>
        <v>0</v>
      </c>
      <c r="G9" s="140">
        <f t="shared" si="0"/>
        <v>0</v>
      </c>
      <c r="H9" s="245">
        <f>H11+H31+H32</f>
        <v>106179.89865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44858.38004</v>
      </c>
      <c r="F11" s="140">
        <f t="shared" si="1"/>
        <v>0</v>
      </c>
      <c r="G11" s="140">
        <f t="shared" si="1"/>
        <v>0</v>
      </c>
      <c r="H11" s="140">
        <f t="shared" si="1"/>
        <v>106200.57562</v>
      </c>
    </row>
    <row r="12" spans="1:11" ht="89.25">
      <c r="A12" s="164" t="s">
        <v>47</v>
      </c>
      <c r="B12" s="165" t="s">
        <v>48</v>
      </c>
      <c r="C12" s="140"/>
      <c r="D12" s="140"/>
      <c r="E12" s="171">
        <v>5944.75236</v>
      </c>
      <c r="F12" s="139"/>
      <c r="G12" s="139"/>
      <c r="H12" s="171">
        <v>21496.8688</v>
      </c>
      <c r="I12" s="177"/>
      <c r="K12" s="244">
        <f>21496.8688-H12</f>
        <v>0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3" ht="63.75">
      <c r="A23" s="164" t="s">
        <v>69</v>
      </c>
      <c r="B23" s="165" t="s">
        <v>70</v>
      </c>
      <c r="C23" s="140"/>
      <c r="D23" s="140"/>
      <c r="E23" s="172">
        <v>38913.62768</v>
      </c>
      <c r="F23" s="139"/>
      <c r="G23" s="139"/>
      <c r="H23" s="172">
        <v>84703.70682</v>
      </c>
      <c r="I23" s="177">
        <f>11427.66407-H23</f>
        <v>-73276.04275000001</v>
      </c>
      <c r="K23" s="244">
        <f>84703.70682-H23</f>
        <v>0</v>
      </c>
      <c r="M23" s="177"/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78">
        <v>-20.67697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4.00390625" style="141" customWidth="1"/>
    <col min="8" max="8" width="11.875" style="141" customWidth="1"/>
    <col min="9" max="16384" width="9.125" style="141" customWidth="1"/>
  </cols>
  <sheetData>
    <row r="1" spans="1:5" ht="121.5" customHeight="1">
      <c r="A1" s="218" t="s">
        <v>429</v>
      </c>
      <c r="B1" s="218"/>
      <c r="C1" s="218"/>
      <c r="D1" s="218"/>
      <c r="E1" s="218"/>
    </row>
    <row r="2" spans="1:5" ht="12.75">
      <c r="A2" s="219" t="s">
        <v>34</v>
      </c>
      <c r="B2" s="219"/>
      <c r="C2" s="219"/>
      <c r="D2" s="219"/>
      <c r="E2" s="219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4">
        <f>E7+E12+E32+E33+E37+E41+E42+E43+E44+E45+E46</f>
        <v>105967.08189</v>
      </c>
      <c r="F6" s="152"/>
      <c r="G6" s="246"/>
      <c r="H6" s="147"/>
      <c r="I6" s="147"/>
    </row>
    <row r="7" spans="1:7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3">
        <f>E8+E9+E10+E11</f>
        <v>105967.08189</v>
      </c>
      <c r="G7" s="179">
        <f>105967.08189-E9</f>
        <v>66555.08248</v>
      </c>
    </row>
    <row r="8" spans="1:7" s="143" customFormat="1" ht="30">
      <c r="A8" s="153" t="s">
        <v>94</v>
      </c>
      <c r="B8" s="150" t="s">
        <v>48</v>
      </c>
      <c r="C8" s="167"/>
      <c r="D8" s="167"/>
      <c r="E8" s="167"/>
      <c r="G8" s="179"/>
    </row>
    <row r="9" spans="1:8" s="143" customFormat="1" ht="15">
      <c r="A9" s="153" t="s">
        <v>95</v>
      </c>
      <c r="B9" s="150" t="s">
        <v>50</v>
      </c>
      <c r="C9" s="167"/>
      <c r="D9" s="167"/>
      <c r="E9" s="247">
        <f>8636.56741+30775.432</f>
        <v>39411.999410000004</v>
      </c>
      <c r="G9" s="143">
        <v>8636.56741</v>
      </c>
      <c r="H9" s="143">
        <v>30775.432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73">
        <v>66555.08248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4">
      <selection activeCell="K16" sqref="K16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20" t="s">
        <v>146</v>
      </c>
      <c r="B1" s="220"/>
      <c r="C1" s="220"/>
      <c r="D1" s="220"/>
      <c r="E1" s="220"/>
      <c r="F1" s="220"/>
      <c r="G1" s="220"/>
      <c r="H1" s="220"/>
    </row>
    <row r="2" spans="1:8" ht="12.75">
      <c r="A2" s="221" t="s">
        <v>34</v>
      </c>
      <c r="B2" s="221"/>
      <c r="C2" s="221"/>
      <c r="D2" s="221"/>
      <c r="E2" s="221"/>
      <c r="F2" s="221"/>
      <c r="G2" s="221"/>
      <c r="H2" s="221"/>
    </row>
    <row r="3" spans="1:8" s="50" customFormat="1" ht="23.25" customHeight="1">
      <c r="A3" s="222" t="s">
        <v>35</v>
      </c>
      <c r="B3" s="222" t="s">
        <v>36</v>
      </c>
      <c r="C3" s="222" t="s">
        <v>147</v>
      </c>
      <c r="D3" s="222"/>
      <c r="E3" s="222"/>
      <c r="F3" s="222" t="s">
        <v>148</v>
      </c>
      <c r="G3" s="222"/>
      <c r="H3" s="222"/>
    </row>
    <row r="4" spans="1:8" s="50" customFormat="1" ht="60">
      <c r="A4" s="222"/>
      <c r="B4" s="222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-20.67697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61321.51861</v>
      </c>
      <c r="F8" s="56">
        <f>'Раздел 1.'!F9</f>
        <v>0</v>
      </c>
      <c r="G8" s="56">
        <f>'Раздел 1.'!G9</f>
        <v>0</v>
      </c>
      <c r="H8" s="56">
        <f>'Раздел 1.'!H9</f>
        <v>106179.89865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73028.94178</v>
      </c>
      <c r="F9" s="56"/>
      <c r="G9" s="56"/>
      <c r="H9" s="56">
        <v>107401.47489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60305.94371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105967.08189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0">
        <v>60305.94371</v>
      </c>
      <c r="F11" s="46">
        <f>'Раздел 2.'!C7</f>
        <v>0</v>
      </c>
      <c r="G11" s="46">
        <f>'Раздел 2.'!D7</f>
        <v>0</v>
      </c>
      <c r="H11" s="46">
        <f>'Раздел 2.'!E7</f>
        <v>105967.08189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-34372.533110000004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6">
      <selection activeCell="F14" sqref="F14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109.5" customHeight="1">
      <c r="A1" s="224" t="s">
        <v>162</v>
      </c>
      <c r="B1" s="224"/>
      <c r="C1" s="224"/>
      <c r="D1" s="224"/>
      <c r="E1" s="224"/>
      <c r="F1" s="224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ht="25.5" customHeight="1">
      <c r="A4" s="227" t="s">
        <v>35</v>
      </c>
      <c r="B4" s="228" t="s">
        <v>36</v>
      </c>
      <c r="C4" s="228" t="s">
        <v>164</v>
      </c>
      <c r="D4" s="228" t="s">
        <v>165</v>
      </c>
      <c r="E4" s="228"/>
      <c r="F4" s="228"/>
    </row>
    <row r="5" spans="1:6" ht="75">
      <c r="A5" s="227"/>
      <c r="B5" s="228"/>
      <c r="C5" s="228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248">
        <v>64.98</v>
      </c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248">
        <v>67.98</v>
      </c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249">
        <v>36.77</v>
      </c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249">
        <v>38.46</v>
      </c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3" t="s">
        <v>179</v>
      </c>
      <c r="B27" s="223"/>
      <c r="C27" s="223"/>
      <c r="D27" s="223"/>
      <c r="E27" s="223"/>
      <c r="F27" s="223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15">
      <selection activeCell="F130" sqref="F130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9" t="s">
        <v>180</v>
      </c>
      <c r="B1" s="229"/>
      <c r="C1" s="229"/>
      <c r="D1" s="229"/>
      <c r="E1" s="229"/>
      <c r="F1" s="229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30" t="s">
        <v>163</v>
      </c>
      <c r="B3" s="230"/>
      <c r="C3" s="230"/>
      <c r="D3" s="230"/>
      <c r="E3" s="230"/>
      <c r="F3" s="230"/>
    </row>
    <row r="4" spans="1:6" s="50" customFormat="1" ht="22.5" customHeight="1">
      <c r="A4" s="228" t="s">
        <v>35</v>
      </c>
      <c r="B4" s="228" t="s">
        <v>36</v>
      </c>
      <c r="C4" s="228" t="s">
        <v>164</v>
      </c>
      <c r="D4" s="228" t="s">
        <v>165</v>
      </c>
      <c r="E4" s="228"/>
      <c r="F4" s="228"/>
    </row>
    <row r="5" spans="1:6" s="50" customFormat="1" ht="60">
      <c r="A5" s="228"/>
      <c r="B5" s="228"/>
      <c r="C5" s="228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249">
        <v>265.6</v>
      </c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30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249">
        <v>3</v>
      </c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249">
        <v>3</v>
      </c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249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249">
        <v>3</v>
      </c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249">
        <f>F84+F85</f>
        <v>5.142857142857143</v>
      </c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249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249">
        <f>F86/3.5</f>
        <v>5.142857142857143</v>
      </c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249">
        <f>F87+F88</f>
        <v>18</v>
      </c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249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249">
        <f>3000*6/1000</f>
        <v>18</v>
      </c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>
        <f>3250+5506+4000+851</f>
        <v>13607</v>
      </c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3" t="s">
        <v>395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2.75">
      <c r="A3" s="234" t="s">
        <v>396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s="43" customFormat="1" ht="43.5" customHeight="1">
      <c r="A4" s="231" t="s">
        <v>397</v>
      </c>
      <c r="B4" s="231" t="s">
        <v>36</v>
      </c>
      <c r="C4" s="231" t="s">
        <v>398</v>
      </c>
      <c r="D4" s="231" t="s">
        <v>399</v>
      </c>
      <c r="E4" s="231" t="s">
        <v>400</v>
      </c>
      <c r="F4" s="231" t="s">
        <v>401</v>
      </c>
      <c r="G4" s="231"/>
      <c r="H4" s="231"/>
      <c r="I4" s="231"/>
      <c r="J4" s="231" t="s">
        <v>402</v>
      </c>
      <c r="K4" s="231"/>
      <c r="L4" s="231" t="s">
        <v>403</v>
      </c>
      <c r="M4" s="231"/>
      <c r="N4" s="231"/>
      <c r="O4" s="232"/>
    </row>
    <row r="5" spans="1:15" s="43" customFormat="1" ht="51">
      <c r="A5" s="231"/>
      <c r="B5" s="231"/>
      <c r="C5" s="231"/>
      <c r="D5" s="231"/>
      <c r="E5" s="231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  <mergeCell ref="F4:I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tabSelected="1"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6" t="s">
        <v>407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40.5" customHeight="1">
      <c r="A3" s="237" t="s">
        <v>408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3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11"/>
      <c r="M4" s="111"/>
    </row>
    <row r="5" spans="1:13" ht="15" customHeight="1">
      <c r="A5" s="239" t="s">
        <v>396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11"/>
      <c r="M5" s="111"/>
    </row>
    <row r="6" spans="1:13" s="113" customFormat="1" ht="30.75" customHeight="1">
      <c r="A6" s="235" t="s">
        <v>409</v>
      </c>
      <c r="B6" s="235" t="s">
        <v>36</v>
      </c>
      <c r="C6" s="235" t="s">
        <v>410</v>
      </c>
      <c r="D6" s="235" t="s">
        <v>399</v>
      </c>
      <c r="E6" s="235" t="s">
        <v>411</v>
      </c>
      <c r="F6" s="235" t="s">
        <v>412</v>
      </c>
      <c r="G6" s="235"/>
      <c r="H6" s="235"/>
      <c r="I6" s="235"/>
      <c r="J6" s="235"/>
      <c r="K6" s="235" t="s">
        <v>413</v>
      </c>
      <c r="L6" s="112"/>
      <c r="M6" s="112"/>
    </row>
    <row r="7" spans="1:13" s="113" customFormat="1" ht="94.5">
      <c r="A7" s="235"/>
      <c r="B7" s="235"/>
      <c r="C7" s="235"/>
      <c r="D7" s="235"/>
      <c r="E7" s="235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5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2024-01-18T13:14:08Z</cp:lastPrinted>
  <dcterms:created xsi:type="dcterms:W3CDTF">2019-03-25T12:14:31Z</dcterms:created>
  <dcterms:modified xsi:type="dcterms:W3CDTF">2024-01-18T13:16:43Z</dcterms:modified>
  <cp:category/>
  <cp:version/>
  <cp:contentType/>
  <cp:contentStatus/>
</cp:coreProperties>
</file>